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簿.IWASEHIROKO\Desktop\できあがり20140831\"/>
    </mc:Choice>
  </mc:AlternateContent>
  <bookViews>
    <workbookView xWindow="120" yWindow="30" windowWidth="11715" windowHeight="6525"/>
  </bookViews>
  <sheets>
    <sheet name="利息利回り計算" sheetId="3" r:id="rId1"/>
    <sheet name="グラフ描画用" sheetId="6" state="hidden" r:id="rId2"/>
    <sheet name="グラフ" sheetId="5" r:id="rId3"/>
  </sheets>
  <definedNames>
    <definedName name="グラフ範囲">グラフ描画用!$H$4</definedName>
  </definedNames>
  <calcPr calcId="152511"/>
</workbook>
</file>

<file path=xl/calcChain.xml><?xml version="1.0" encoding="utf-8"?>
<calcChain xmlns="http://schemas.openxmlformats.org/spreadsheetml/2006/main">
  <c r="B7" i="6" l="1"/>
  <c r="B8" i="6"/>
  <c r="B12" i="6"/>
  <c r="F12" i="6"/>
  <c r="B13" i="3"/>
  <c r="B5" i="6"/>
  <c r="C13" i="3"/>
  <c r="D13" i="3"/>
  <c r="G13" i="3"/>
  <c r="H13" i="3"/>
  <c r="B14" i="3"/>
  <c r="C14" i="3"/>
  <c r="B15" i="3"/>
  <c r="C15" i="3"/>
  <c r="B16" i="3"/>
  <c r="C16" i="3"/>
  <c r="C8" i="6"/>
  <c r="D16" i="3"/>
  <c r="B17" i="3"/>
  <c r="B9" i="6"/>
  <c r="C17" i="3"/>
  <c r="D17" i="3"/>
  <c r="G17" i="3"/>
  <c r="H17" i="3"/>
  <c r="B18" i="3"/>
  <c r="C18" i="3"/>
  <c r="B19" i="3"/>
  <c r="C19" i="3"/>
  <c r="E19" i="3"/>
  <c r="D11" i="6"/>
  <c r="I19" i="3"/>
  <c r="J19" i="3"/>
  <c r="B20" i="3"/>
  <c r="C20" i="3"/>
  <c r="C12" i="6"/>
  <c r="D20" i="3"/>
  <c r="E20" i="3"/>
  <c r="D12" i="6"/>
  <c r="G20" i="3"/>
  <c r="E12" i="6"/>
  <c r="H20" i="3"/>
  <c r="I20" i="3"/>
  <c r="J20" i="3"/>
  <c r="B21" i="3"/>
  <c r="B13" i="6"/>
  <c r="C21" i="3"/>
  <c r="D21" i="3"/>
  <c r="G21" i="3"/>
  <c r="H21" i="3"/>
  <c r="B22" i="3"/>
  <c r="C22" i="3"/>
  <c r="D14" i="3"/>
  <c r="C6" i="6"/>
  <c r="D22" i="3"/>
  <c r="C14" i="6"/>
  <c r="D18" i="3"/>
  <c r="C10" i="6"/>
  <c r="D19" i="3"/>
  <c r="C11" i="6"/>
  <c r="D15" i="3"/>
  <c r="D24" i="3"/>
  <c r="C7" i="6"/>
  <c r="E5" i="6"/>
  <c r="I18" i="3"/>
  <c r="E18" i="3"/>
  <c r="F11" i="6"/>
  <c r="B11" i="6"/>
  <c r="E9" i="6"/>
  <c r="I22" i="3"/>
  <c r="E22" i="3"/>
  <c r="I21" i="3"/>
  <c r="E21" i="3"/>
  <c r="F20" i="3"/>
  <c r="G19" i="3"/>
  <c r="I17" i="3"/>
  <c r="E17" i="3"/>
  <c r="I13" i="3"/>
  <c r="E13" i="3"/>
  <c r="B14" i="6"/>
  <c r="C13" i="6"/>
  <c r="B10" i="6"/>
  <c r="C9" i="6"/>
  <c r="B6" i="6"/>
  <c r="H4" i="6"/>
  <c r="C5" i="6"/>
  <c r="E13" i="6"/>
  <c r="G22" i="3"/>
  <c r="F19" i="3"/>
  <c r="G18" i="3"/>
  <c r="G14" i="3"/>
  <c r="C24" i="3"/>
  <c r="D25" i="3"/>
  <c r="E14" i="6"/>
  <c r="H22" i="3"/>
  <c r="F9" i="6"/>
  <c r="J17" i="3"/>
  <c r="E11" i="6"/>
  <c r="H19" i="3"/>
  <c r="D14" i="6"/>
  <c r="F22" i="3"/>
  <c r="F10" i="6"/>
  <c r="J18" i="3"/>
  <c r="F13" i="6"/>
  <c r="J21" i="3"/>
  <c r="D10" i="6"/>
  <c r="F18" i="3"/>
  <c r="H14" i="3"/>
  <c r="F5" i="6"/>
  <c r="J13" i="3"/>
  <c r="E10" i="6"/>
  <c r="H18" i="3"/>
  <c r="G15" i="3"/>
  <c r="F14" i="6"/>
  <c r="J22" i="3"/>
  <c r="F13" i="3"/>
  <c r="D9" i="6"/>
  <c r="F17" i="3"/>
  <c r="F21" i="3"/>
  <c r="D13" i="6"/>
  <c r="I14" i="3"/>
  <c r="H15" i="3"/>
  <c r="E7" i="6"/>
  <c r="D5" i="6"/>
  <c r="E6" i="6"/>
  <c r="F6" i="6"/>
  <c r="J14" i="3"/>
  <c r="I15" i="3"/>
  <c r="E14" i="3"/>
  <c r="J15" i="3"/>
  <c r="I16" i="3"/>
  <c r="G16" i="3"/>
  <c r="F14" i="3"/>
  <c r="J16" i="3"/>
  <c r="F8" i="6"/>
  <c r="F7" i="6"/>
  <c r="H16" i="3"/>
  <c r="H24" i="3"/>
  <c r="J24" i="3"/>
  <c r="D6" i="6"/>
  <c r="E15" i="3"/>
  <c r="G24" i="3"/>
  <c r="H25" i="3"/>
  <c r="I24" i="3"/>
  <c r="J25" i="3"/>
  <c r="F15" i="3"/>
  <c r="E8" i="6"/>
  <c r="E16" i="3"/>
  <c r="D7" i="6"/>
  <c r="F16" i="3"/>
  <c r="F24" i="3"/>
  <c r="F25" i="3"/>
  <c r="E24" i="3"/>
  <c r="D8" i="6"/>
</calcChain>
</file>

<file path=xl/sharedStrings.xml><?xml version="1.0" encoding="utf-8"?>
<sst xmlns="http://schemas.openxmlformats.org/spreadsheetml/2006/main" count="36" uniqueCount="17">
  <si>
    <t>預入額</t>
    <rPh sb="0" eb="3">
      <t>アズケイレガク</t>
    </rPh>
    <phoneticPr fontId="3"/>
  </si>
  <si>
    <t>利率</t>
    <rPh sb="0" eb="2">
      <t>リリツ</t>
    </rPh>
    <phoneticPr fontId="3"/>
  </si>
  <si>
    <t>預入期間</t>
    <rPh sb="0" eb="2">
      <t>アズケイレ</t>
    </rPh>
    <rPh sb="2" eb="4">
      <t>キカン</t>
    </rPh>
    <phoneticPr fontId="3"/>
  </si>
  <si>
    <t>単利</t>
    <rPh sb="0" eb="2">
      <t>タンリ</t>
    </rPh>
    <phoneticPr fontId="3"/>
  </si>
  <si>
    <t>１年複利</t>
    <rPh sb="1" eb="2">
      <t>ネン</t>
    </rPh>
    <rPh sb="2" eb="4">
      <t>フクリ</t>
    </rPh>
    <phoneticPr fontId="3"/>
  </si>
  <si>
    <t>半年複利</t>
    <rPh sb="0" eb="2">
      <t>ハントシ</t>
    </rPh>
    <rPh sb="2" eb="4">
      <t>フクリ</t>
    </rPh>
    <phoneticPr fontId="3"/>
  </si>
  <si>
    <t>元金</t>
    <rPh sb="0" eb="2">
      <t>ガンキン</t>
    </rPh>
    <phoneticPr fontId="3"/>
  </si>
  <si>
    <t>利息</t>
    <rPh sb="0" eb="2">
      <t>リソク</t>
    </rPh>
    <phoneticPr fontId="3"/>
  </si>
  <si>
    <t>合計</t>
    <rPh sb="0" eb="2">
      <t>ゴウケイ</t>
    </rPh>
    <phoneticPr fontId="3"/>
  </si>
  <si>
    <t>満期額</t>
    <rPh sb="0" eb="2">
      <t>マンキ</t>
    </rPh>
    <rPh sb="2" eb="3">
      <t>ガク</t>
    </rPh>
    <phoneticPr fontId="3"/>
  </si>
  <si>
    <t>平均利回り</t>
    <rPh sb="0" eb="2">
      <t>ヘイキン</t>
    </rPh>
    <rPh sb="2" eb="4">
      <t>リマワ</t>
    </rPh>
    <phoneticPr fontId="3"/>
  </si>
  <si>
    <t>利息・利回り計算シミュレーション</t>
    <rPh sb="0" eb="2">
      <t>リソク</t>
    </rPh>
    <rPh sb="3" eb="5">
      <t>リマワ</t>
    </rPh>
    <rPh sb="6" eb="8">
      <t>ケイサン</t>
    </rPh>
    <phoneticPr fontId="3"/>
  </si>
  <si>
    <t>※利息は税引き後の金額です</t>
    <rPh sb="1" eb="3">
      <t>リソク</t>
    </rPh>
    <rPh sb="4" eb="8">
      <t>ゼイビキゴ</t>
    </rPh>
    <rPh sb="9" eb="11">
      <t>キンガク</t>
    </rPh>
    <phoneticPr fontId="3"/>
  </si>
  <si>
    <t>1年複利</t>
    <rPh sb="1" eb="2">
      <t>ネン</t>
    </rPh>
    <rPh sb="2" eb="4">
      <t>フクリ</t>
    </rPh>
    <phoneticPr fontId="3"/>
  </si>
  <si>
    <t>１カ月複利</t>
    <rPh sb="2" eb="3">
      <t>ゲツ</t>
    </rPh>
    <rPh sb="3" eb="5">
      <t>フクリ</t>
    </rPh>
    <phoneticPr fontId="3"/>
  </si>
  <si>
    <t>グラフ範囲</t>
    <rPh sb="3" eb="5">
      <t>ハンイ</t>
    </rPh>
    <phoneticPr fontId="3"/>
  </si>
  <si>
    <t>グラフ描画用</t>
    <rPh sb="3" eb="5">
      <t>ビョウガ</t>
    </rPh>
    <rPh sb="5" eb="6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</si>
</sst>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%"/>
    <numFmt numFmtId="177" formatCode="0&quot;年&quot;"/>
    <numFmt numFmtId="178" formatCode="[&gt;99999999]#,##0,,&quot;百万円&quot;;[&gt;99999]#,##0,&quot;千円&quot;;#,##0&quot;円&quot;"/>
    <numFmt numFmtId="179" formatCode="0&quot;年目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5" fillId="2" borderId="1" xfId="0" applyFont="1" applyFill="1" applyBorder="1" applyAlignment="1" applyProtection="1">
      <alignment vertical="center" shrinkToFit="1"/>
      <protection hidden="1"/>
    </xf>
    <xf numFmtId="0" fontId="5" fillId="2" borderId="2" xfId="0" applyFont="1" applyFill="1" applyBorder="1" applyAlignment="1" applyProtection="1">
      <alignment vertical="center" shrinkToFit="1"/>
      <protection hidden="1"/>
    </xf>
    <xf numFmtId="0" fontId="5" fillId="2" borderId="3" xfId="0" applyFont="1" applyFill="1" applyBorder="1" applyAlignment="1" applyProtection="1">
      <alignment vertical="center" shrinkToFit="1"/>
      <protection hidden="1"/>
    </xf>
    <xf numFmtId="38" fontId="0" fillId="0" borderId="4" xfId="2" applyFont="1" applyBorder="1" applyAlignment="1" applyProtection="1">
      <alignment vertical="center" shrinkToFit="1"/>
      <protection locked="0"/>
    </xf>
    <xf numFmtId="10" fontId="0" fillId="0" borderId="5" xfId="0" applyNumberFormat="1" applyBorder="1" applyAlignment="1" applyProtection="1">
      <alignment vertical="center" shrinkToFit="1"/>
      <protection locked="0"/>
    </xf>
    <xf numFmtId="177" fontId="0" fillId="0" borderId="6" xfId="0" applyNumberFormat="1" applyBorder="1" applyAlignment="1" applyProtection="1">
      <alignment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hidden="1"/>
    </xf>
    <xf numFmtId="0" fontId="7" fillId="2" borderId="8" xfId="0" applyFont="1" applyFill="1" applyBorder="1" applyAlignment="1" applyProtection="1">
      <alignment horizontal="center" vertical="center" shrinkToFit="1"/>
      <protection hidden="1"/>
    </xf>
    <xf numFmtId="0" fontId="7" fillId="2" borderId="9" xfId="0" applyFont="1" applyFill="1" applyBorder="1" applyAlignment="1" applyProtection="1">
      <alignment horizontal="center" vertical="center" shrinkToFit="1"/>
      <protection hidden="1"/>
    </xf>
    <xf numFmtId="0" fontId="0" fillId="3" borderId="10" xfId="0" applyFill="1" applyBorder="1" applyAlignment="1" applyProtection="1">
      <alignment vertical="center" shrinkToFit="1"/>
      <protection hidden="1"/>
    </xf>
    <xf numFmtId="0" fontId="0" fillId="3" borderId="11" xfId="0" applyFill="1" applyBorder="1" applyAlignment="1" applyProtection="1">
      <alignment vertical="center" shrinkToFit="1"/>
      <protection hidden="1"/>
    </xf>
    <xf numFmtId="0" fontId="0" fillId="3" borderId="12" xfId="0" applyFill="1" applyBorder="1" applyAlignment="1" applyProtection="1">
      <alignment vertical="center" shrinkToFit="1"/>
      <protection hidden="1"/>
    </xf>
    <xf numFmtId="0" fontId="0" fillId="3" borderId="13" xfId="0" applyFill="1" applyBorder="1" applyAlignment="1" applyProtection="1">
      <alignment vertical="center" shrinkToFit="1"/>
      <protection hidden="1"/>
    </xf>
    <xf numFmtId="0" fontId="0" fillId="3" borderId="14" xfId="0" applyFill="1" applyBorder="1" applyAlignment="1" applyProtection="1">
      <alignment vertical="center" shrinkToFit="1"/>
      <protection hidden="1"/>
    </xf>
    <xf numFmtId="0" fontId="0" fillId="3" borderId="15" xfId="0" applyFill="1" applyBorder="1" applyAlignment="1" applyProtection="1">
      <alignment vertical="center" shrinkToFit="1"/>
      <protection hidden="1"/>
    </xf>
    <xf numFmtId="38" fontId="0" fillId="3" borderId="16" xfId="2" applyFont="1" applyFill="1" applyBorder="1" applyAlignment="1" applyProtection="1">
      <alignment vertical="center" shrinkToFit="1"/>
      <protection hidden="1"/>
    </xf>
    <xf numFmtId="10" fontId="0" fillId="3" borderId="16" xfId="0" applyNumberFormat="1" applyFill="1" applyBorder="1" applyAlignment="1" applyProtection="1">
      <alignment vertical="center" shrinkToFit="1"/>
      <protection hidden="1"/>
    </xf>
    <xf numFmtId="177" fontId="0" fillId="3" borderId="16" xfId="0" applyNumberFormat="1" applyFill="1" applyBorder="1" applyAlignment="1" applyProtection="1">
      <alignment vertical="center" shrinkToFit="1"/>
      <protection hidden="1"/>
    </xf>
    <xf numFmtId="0" fontId="0" fillId="3" borderId="17" xfId="0" applyFill="1" applyBorder="1" applyAlignment="1" applyProtection="1">
      <alignment vertical="center" shrinkToFit="1"/>
      <protection hidden="1"/>
    </xf>
    <xf numFmtId="0" fontId="7" fillId="2" borderId="18" xfId="0" applyFont="1" applyFill="1" applyBorder="1" applyAlignment="1" applyProtection="1">
      <alignment horizontal="center" vertical="center" shrinkToFit="1"/>
      <protection hidden="1"/>
    </xf>
    <xf numFmtId="0" fontId="7" fillId="2" borderId="19" xfId="0" applyFont="1" applyFill="1" applyBorder="1" applyAlignment="1" applyProtection="1">
      <alignment horizontal="center" vertical="center" shrinkToFit="1"/>
      <protection hidden="1"/>
    </xf>
    <xf numFmtId="0" fontId="7" fillId="2" borderId="20" xfId="0" applyFont="1" applyFill="1" applyBorder="1" applyAlignment="1" applyProtection="1">
      <alignment horizontal="center" vertical="center" shrinkToFit="1"/>
      <protection hidden="1"/>
    </xf>
    <xf numFmtId="38" fontId="6" fillId="3" borderId="21" xfId="0" applyNumberFormat="1" applyFont="1" applyFill="1" applyBorder="1" applyAlignment="1" applyProtection="1">
      <alignment vertical="center" shrinkToFit="1"/>
      <protection hidden="1"/>
    </xf>
    <xf numFmtId="38" fontId="6" fillId="3" borderId="22" xfId="2" applyFont="1" applyFill="1" applyBorder="1" applyAlignment="1" applyProtection="1">
      <alignment vertical="center" shrinkToFit="1"/>
      <protection hidden="1"/>
    </xf>
    <xf numFmtId="38" fontId="6" fillId="3" borderId="23" xfId="2" applyFont="1" applyFill="1" applyBorder="1" applyAlignment="1" applyProtection="1">
      <alignment vertical="center" shrinkToFit="1"/>
      <protection hidden="1"/>
    </xf>
    <xf numFmtId="38" fontId="6" fillId="3" borderId="24" xfId="0" applyNumberFormat="1" applyFont="1" applyFill="1" applyBorder="1" applyAlignment="1" applyProtection="1">
      <alignment vertical="center" shrinkToFit="1"/>
      <protection hidden="1"/>
    </xf>
    <xf numFmtId="38" fontId="6" fillId="3" borderId="25" xfId="2" applyFont="1" applyFill="1" applyBorder="1" applyAlignment="1" applyProtection="1">
      <alignment vertical="center" shrinkToFit="1"/>
      <protection hidden="1"/>
    </xf>
    <xf numFmtId="38" fontId="6" fillId="3" borderId="24" xfId="2" applyFont="1" applyFill="1" applyBorder="1" applyAlignment="1" applyProtection="1">
      <alignment vertical="center" shrinkToFit="1"/>
      <protection hidden="1"/>
    </xf>
    <xf numFmtId="38" fontId="6" fillId="3" borderId="26" xfId="2" applyFont="1" applyFill="1" applyBorder="1" applyAlignment="1" applyProtection="1">
      <alignment vertical="center" shrinkToFit="1"/>
      <protection hidden="1"/>
    </xf>
    <xf numFmtId="38" fontId="6" fillId="3" borderId="27" xfId="0" applyNumberFormat="1" applyFont="1" applyFill="1" applyBorder="1" applyAlignment="1" applyProtection="1">
      <alignment vertical="center" shrinkToFit="1"/>
      <protection hidden="1"/>
    </xf>
    <xf numFmtId="38" fontId="6" fillId="3" borderId="10" xfId="2" applyFont="1" applyFill="1" applyBorder="1" applyAlignment="1" applyProtection="1">
      <alignment vertical="center" shrinkToFit="1"/>
      <protection hidden="1"/>
    </xf>
    <xf numFmtId="38" fontId="6" fillId="3" borderId="27" xfId="2" applyFont="1" applyFill="1" applyBorder="1" applyAlignment="1" applyProtection="1">
      <alignment vertical="center" shrinkToFit="1"/>
      <protection hidden="1"/>
    </xf>
    <xf numFmtId="38" fontId="6" fillId="3" borderId="28" xfId="2" applyFont="1" applyFill="1" applyBorder="1" applyAlignment="1" applyProtection="1">
      <alignment vertical="center" shrinkToFit="1"/>
      <protection hidden="1"/>
    </xf>
    <xf numFmtId="0" fontId="5" fillId="4" borderId="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38" fontId="5" fillId="5" borderId="7" xfId="0" applyNumberFormat="1" applyFont="1" applyFill="1" applyBorder="1" applyAlignment="1" applyProtection="1">
      <alignment vertical="center" shrinkToFit="1"/>
      <protection hidden="1"/>
    </xf>
    <xf numFmtId="38" fontId="5" fillId="5" borderId="29" xfId="2" applyFont="1" applyFill="1" applyBorder="1" applyAlignment="1" applyProtection="1">
      <alignment vertical="center" shrinkToFit="1"/>
      <protection hidden="1"/>
    </xf>
    <xf numFmtId="38" fontId="5" fillId="5" borderId="9" xfId="2" applyFont="1" applyFill="1" applyBorder="1" applyAlignment="1" applyProtection="1">
      <alignment vertical="center" shrinkToFit="1"/>
      <protection hidden="1"/>
    </xf>
    <xf numFmtId="176" fontId="5" fillId="5" borderId="30" xfId="1" applyNumberFormat="1" applyFont="1" applyFill="1" applyBorder="1" applyAlignment="1" applyProtection="1">
      <alignment vertical="center" shrinkToFit="1"/>
      <protection hidden="1"/>
    </xf>
    <xf numFmtId="176" fontId="5" fillId="5" borderId="6" xfId="1" applyNumberFormat="1" applyFont="1" applyFill="1" applyBorder="1" applyAlignment="1" applyProtection="1">
      <alignment vertical="center" shrinkToFit="1"/>
      <protection hidden="1"/>
    </xf>
    <xf numFmtId="0" fontId="5" fillId="4" borderId="31" xfId="0" applyFont="1" applyFill="1" applyBorder="1" applyAlignment="1" applyProtection="1">
      <alignment horizontal="center" vertical="center" shrinkToFit="1"/>
      <protection hidden="1"/>
    </xf>
    <xf numFmtId="0" fontId="5" fillId="4" borderId="32" xfId="0" applyFont="1" applyFill="1" applyBorder="1" applyAlignment="1" applyProtection="1">
      <alignment horizontal="center" vertical="center" shrinkToFit="1"/>
      <protection hidden="1"/>
    </xf>
    <xf numFmtId="0" fontId="5" fillId="4" borderId="3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8" fontId="0" fillId="0" borderId="0" xfId="2" applyNumberFormat="1" applyFont="1" applyAlignment="1" applyProtection="1">
      <alignment vertical="center" shrinkToFit="1"/>
      <protection hidden="1"/>
    </xf>
    <xf numFmtId="179" fontId="0" fillId="0" borderId="0" xfId="0" applyNumberFormat="1" applyAlignment="1" applyProtection="1">
      <alignment vertical="center" shrinkToFit="1"/>
      <protection hidden="1"/>
    </xf>
    <xf numFmtId="0" fontId="5" fillId="4" borderId="34" xfId="0" applyFont="1" applyFill="1" applyBorder="1" applyAlignment="1" applyProtection="1">
      <alignment horizontal="center" vertical="center" textRotation="255" shrinkToFit="1"/>
      <protection hidden="1"/>
    </xf>
    <xf numFmtId="0" fontId="5" fillId="4" borderId="35" xfId="0" applyFont="1" applyFill="1" applyBorder="1" applyAlignment="1" applyProtection="1">
      <alignment horizontal="center" vertical="center" textRotation="255" shrinkToFit="1"/>
      <protection hidden="1"/>
    </xf>
    <xf numFmtId="0" fontId="5" fillId="4" borderId="36" xfId="0" applyFont="1" applyFill="1" applyBorder="1" applyAlignment="1" applyProtection="1">
      <alignment horizontal="center" vertical="center" textRotation="255" shrinkToFit="1"/>
      <protection hidden="1"/>
    </xf>
    <xf numFmtId="0" fontId="4" fillId="5" borderId="3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8" xfId="0" applyBorder="1"/>
    <xf numFmtId="0" fontId="0" fillId="0" borderId="39" xfId="0" applyBorder="1"/>
    <xf numFmtId="0" fontId="5" fillId="2" borderId="40" xfId="0" applyFont="1" applyFill="1" applyBorder="1" applyAlignment="1" applyProtection="1">
      <alignment horizontal="center" vertical="center" shrinkToFit="1"/>
      <protection hidden="1"/>
    </xf>
    <xf numFmtId="0" fontId="5" fillId="2" borderId="41" xfId="0" applyFont="1" applyFill="1" applyBorder="1" applyAlignment="1" applyProtection="1">
      <alignment horizontal="center" vertical="center" shrinkToFit="1"/>
      <protection hidden="1"/>
    </xf>
    <xf numFmtId="0" fontId="7" fillId="2" borderId="42" xfId="0" applyFont="1" applyFill="1" applyBorder="1" applyAlignment="1" applyProtection="1">
      <alignment horizontal="center" vertical="center" shrinkToFit="1"/>
      <protection hidden="1"/>
    </xf>
    <xf numFmtId="0" fontId="7" fillId="2" borderId="43" xfId="0" applyFont="1" applyFill="1" applyBorder="1" applyAlignment="1" applyProtection="1">
      <alignment horizontal="center" vertical="center" shrinkToFit="1"/>
      <protection hidden="1"/>
    </xf>
    <xf numFmtId="0" fontId="7" fillId="2" borderId="44" xfId="0" applyFont="1" applyFill="1" applyBorder="1" applyAlignment="1" applyProtection="1">
      <alignment horizontal="center" vertical="center" shrinkToFit="1"/>
      <protection hidden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元利合計額の推移</a:t>
            </a:r>
          </a:p>
        </c:rich>
      </c:tx>
      <c:layout>
        <c:manualLayout>
          <c:xMode val="edge"/>
          <c:yMode val="edge"/>
          <c:x val="0.35520836835829522"/>
          <c:y val="2.0236006462941859E-2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250000000000003E-2"/>
          <c:y val="0.14333895446880271"/>
          <c:w val="0.80937499999999996"/>
          <c:h val="0.790893760539629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グラフ描画用!$C$4</c:f>
              <c:strCache>
                <c:ptCount val="1"/>
                <c:pt idx="0">
                  <c:v>単利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グラフ描画用!$B$5:$B$8</c:f>
              <c:numCache>
                <c:formatCode>0"年目"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グラフ描画用!$C$5:$C$8</c:f>
              <c:numCache>
                <c:formatCode>[&gt;99999999]#,##0,,"百万円";[&gt;99999]#,##0,"千円";#,##0"円"</c:formatCode>
                <c:ptCount val="4"/>
                <c:pt idx="0">
                  <c:v>1005000</c:v>
                </c:pt>
                <c:pt idx="1">
                  <c:v>1005000</c:v>
                </c:pt>
                <c:pt idx="2">
                  <c:v>1005000</c:v>
                </c:pt>
                <c:pt idx="3">
                  <c:v>1005000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グラフ描画用!$D$4</c:f>
              <c:strCache>
                <c:ptCount val="1"/>
                <c:pt idx="0">
                  <c:v>1年複利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グラフ描画用!$B$5:$B$8</c:f>
              <c:numCache>
                <c:formatCode>0"年目"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グラフ描画用!$D$5:$D$8</c:f>
              <c:numCache>
                <c:formatCode>[&gt;99999999]#,##0,,"百万円";[&gt;99999]#,##0,"千円";#,##0"円"</c:formatCode>
                <c:ptCount val="4"/>
                <c:pt idx="0">
                  <c:v>1005000</c:v>
                </c:pt>
                <c:pt idx="1">
                  <c:v>1010025</c:v>
                </c:pt>
                <c:pt idx="2">
                  <c:v>1015075</c:v>
                </c:pt>
                <c:pt idx="3">
                  <c:v>1020150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グラフ描画用!$E$4</c:f>
              <c:strCache>
                <c:ptCount val="1"/>
                <c:pt idx="0">
                  <c:v>半年複利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グラフ描画用!$B$5:$B$8</c:f>
              <c:numCache>
                <c:formatCode>0"年目"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グラフ描画用!$E$5:$E$8</c:f>
              <c:numCache>
                <c:formatCode>[&gt;99999999]#,##0,,"百万円";[&gt;99999]#,##0,"千円";#,##0"円"</c:formatCode>
                <c:ptCount val="4"/>
                <c:pt idx="0">
                  <c:v>1005006</c:v>
                </c:pt>
                <c:pt idx="1">
                  <c:v>1010037</c:v>
                </c:pt>
                <c:pt idx="2">
                  <c:v>1015093</c:v>
                </c:pt>
                <c:pt idx="3">
                  <c:v>1020174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グラフ描画用!$F$4</c:f>
              <c:strCache>
                <c:ptCount val="1"/>
                <c:pt idx="0">
                  <c:v>１カ月複利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グラフ描画用!$B$5:$B$8</c:f>
              <c:numCache>
                <c:formatCode>0"年目"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グラフ描画用!$F$5:$F$8</c:f>
              <c:numCache>
                <c:formatCode>[&gt;99999999]#,##0,,"百万円";[&gt;99999]#,##0,"千円";#,##0"円"</c:formatCode>
                <c:ptCount val="4"/>
                <c:pt idx="0">
                  <c:v>1005011</c:v>
                </c:pt>
                <c:pt idx="1">
                  <c:v>1010047</c:v>
                </c:pt>
                <c:pt idx="2">
                  <c:v>1015108</c:v>
                </c:pt>
                <c:pt idx="3">
                  <c:v>1020195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4554512"/>
        <c:axId val="324554904"/>
        <c:axId val="0"/>
      </c:bar3DChart>
      <c:catAx>
        <c:axId val="324554512"/>
        <c:scaling>
          <c:orientation val="minMax"/>
        </c:scaling>
        <c:delete val="0"/>
        <c:axPos val="b"/>
        <c:numFmt formatCode="0&quot;年目&quot;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55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554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&gt;99999999]#,##0,,&quot;百万円&quot;;[&gt;99999]#,##0,&quot;千円&quot;;#,##0&quot;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55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08329477164906"/>
          <c:y val="0.49578410629145153"/>
          <c:w val="0.99583325712266724"/>
          <c:h val="0.632377681175229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 codeName="グラフ1"/>
  <sheetViews>
    <sheetView zoomScale="70" workbookViewId="0"/>
  </sheetViews>
  <sheetProtection password="C710" content="1" object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800100</xdr:colOff>
          <xdr:row>2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</xdr:row>
          <xdr:rowOff>0</xdr:rowOff>
        </xdr:from>
        <xdr:to>
          <xdr:col>10</xdr:col>
          <xdr:colOff>0</xdr:colOff>
          <xdr:row>2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終了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B1:J26"/>
  <sheetViews>
    <sheetView showGridLines="0" showRowColHeaders="0" tabSelected="1" workbookViewId="0">
      <pane ySplit="12" topLeftCell="A13" activePane="bottomLeft" state="frozen"/>
      <selection pane="bottomLeft" activeCell="E8" sqref="E8"/>
    </sheetView>
  </sheetViews>
  <sheetFormatPr defaultRowHeight="13.5"/>
  <cols>
    <col min="1" max="1" width="2.625" style="1" customWidth="1"/>
    <col min="2" max="2" width="3.625" style="1" customWidth="1"/>
    <col min="3" max="3" width="11.625" style="1" customWidth="1"/>
    <col min="4" max="4" width="9.125" style="1" customWidth="1"/>
    <col min="5" max="5" width="11.625" style="1" customWidth="1"/>
    <col min="6" max="6" width="9.125" style="1" customWidth="1"/>
    <col min="7" max="7" width="11.625" style="1" customWidth="1"/>
    <col min="8" max="8" width="9.125" style="1" customWidth="1"/>
    <col min="9" max="9" width="11.625" style="1" customWidth="1"/>
    <col min="10" max="10" width="9.125" style="1" customWidth="1"/>
    <col min="11" max="11" width="2.625" style="1" customWidth="1"/>
    <col min="12" max="16384" width="9" style="1"/>
  </cols>
  <sheetData>
    <row r="1" spans="2:10" ht="4.5" customHeight="1"/>
    <row r="2" spans="2:10" ht="18" customHeight="1"/>
    <row r="3" spans="2:10" ht="4.5" customHeight="1"/>
    <row r="4" spans="2:10" ht="24" customHeight="1" thickBot="1">
      <c r="B4" s="51" t="s">
        <v>11</v>
      </c>
      <c r="C4" s="52"/>
      <c r="D4" s="52"/>
      <c r="E4" s="52"/>
      <c r="F4" s="52"/>
      <c r="G4" s="52"/>
      <c r="H4" s="52"/>
      <c r="I4" s="52"/>
      <c r="J4" s="53"/>
    </row>
    <row r="5" spans="2:10" ht="14.25" thickTop="1">
      <c r="B5"/>
      <c r="C5"/>
      <c r="D5"/>
      <c r="E5"/>
      <c r="F5"/>
      <c r="G5"/>
      <c r="H5"/>
      <c r="I5"/>
      <c r="J5"/>
    </row>
    <row r="6" spans="2:10" ht="14.25" thickBot="1">
      <c r="D6" s="11"/>
      <c r="E6" s="12"/>
      <c r="F6" s="12"/>
      <c r="G6" s="12"/>
      <c r="H6" s="13"/>
    </row>
    <row r="7" spans="2:10" ht="15" thickBot="1">
      <c r="D7" s="14"/>
      <c r="E7" s="8" t="s">
        <v>0</v>
      </c>
      <c r="F7" s="9" t="s">
        <v>1</v>
      </c>
      <c r="G7" s="10" t="s">
        <v>2</v>
      </c>
      <c r="H7" s="15"/>
    </row>
    <row r="8" spans="2:10" ht="15" customHeight="1" thickBot="1">
      <c r="D8" s="14"/>
      <c r="E8" s="5">
        <v>1000000</v>
      </c>
      <c r="F8" s="6">
        <v>5.0000000000000001E-3</v>
      </c>
      <c r="G8" s="7">
        <v>4</v>
      </c>
      <c r="H8" s="15"/>
    </row>
    <row r="9" spans="2:10" ht="14.25" thickBot="1">
      <c r="D9" s="16"/>
      <c r="E9" s="17"/>
      <c r="F9" s="18"/>
      <c r="G9" s="19"/>
      <c r="H9" s="20"/>
    </row>
    <row r="10" spans="2:10" ht="15" thickTop="1" thickBot="1"/>
    <row r="11" spans="2:10" ht="15" customHeight="1">
      <c r="B11" s="54"/>
      <c r="C11" s="56" t="s">
        <v>3</v>
      </c>
      <c r="D11" s="57"/>
      <c r="E11" s="56" t="s">
        <v>4</v>
      </c>
      <c r="F11" s="58"/>
      <c r="G11" s="56" t="s">
        <v>5</v>
      </c>
      <c r="H11" s="58"/>
      <c r="I11" s="56" t="s">
        <v>14</v>
      </c>
      <c r="J11" s="58"/>
    </row>
    <row r="12" spans="2:10" ht="15" customHeight="1" thickBot="1">
      <c r="B12" s="55"/>
      <c r="C12" s="21" t="s">
        <v>6</v>
      </c>
      <c r="D12" s="22" t="s">
        <v>7</v>
      </c>
      <c r="E12" s="21" t="s">
        <v>6</v>
      </c>
      <c r="F12" s="23" t="s">
        <v>7</v>
      </c>
      <c r="G12" s="21" t="s">
        <v>6</v>
      </c>
      <c r="H12" s="23" t="s">
        <v>7</v>
      </c>
      <c r="I12" s="21" t="s">
        <v>6</v>
      </c>
      <c r="J12" s="23" t="s">
        <v>7</v>
      </c>
    </row>
    <row r="13" spans="2:10">
      <c r="B13" s="2">
        <f>IF($G$8&gt;=1,1,"")</f>
        <v>1</v>
      </c>
      <c r="C13" s="24">
        <f t="shared" ref="C13:C22" si="0">IF(B13="","",$E$8)</f>
        <v>1000000</v>
      </c>
      <c r="D13" s="25">
        <f t="shared" ref="D13:D22" si="1">IF(C13="","",TRUNC(C13*$F$8))</f>
        <v>5000</v>
      </c>
      <c r="E13" s="24">
        <f>IF($B$13="","",$E$8)</f>
        <v>1000000</v>
      </c>
      <c r="F13" s="26">
        <f t="shared" ref="F13:F22" si="2">IF(E13="","",TRUNC(E13*$F$8))</f>
        <v>5000</v>
      </c>
      <c r="G13" s="24">
        <f>IF($B$13="","",$E$8)</f>
        <v>1000000</v>
      </c>
      <c r="H13" s="26">
        <f t="shared" ref="H13:H22" si="3">IF(G13="","",TRUNC(G13*(1+$F$8/2)^2-G13))</f>
        <v>5006</v>
      </c>
      <c r="I13" s="24">
        <f>IF($B$13="","",$E$8)</f>
        <v>1000000</v>
      </c>
      <c r="J13" s="26">
        <f t="shared" ref="J13:J22" si="4">IF(I13="","",TRUNC(I13*(1+$F$8/12)^12-I13))</f>
        <v>5011</v>
      </c>
    </row>
    <row r="14" spans="2:10">
      <c r="B14" s="3">
        <f>IF($G$8&gt;=2,2,"")</f>
        <v>2</v>
      </c>
      <c r="C14" s="27">
        <f t="shared" si="0"/>
        <v>1000000</v>
      </c>
      <c r="D14" s="28">
        <f t="shared" si="1"/>
        <v>5000</v>
      </c>
      <c r="E14" s="29">
        <f t="shared" ref="E14:E22" si="5">IF($B14="","",E13+F13)</f>
        <v>1005000</v>
      </c>
      <c r="F14" s="30">
        <f t="shared" si="2"/>
        <v>5025</v>
      </c>
      <c r="G14" s="29">
        <f t="shared" ref="G14:G22" si="6">IF($B14="","",G13+H13)</f>
        <v>1005006</v>
      </c>
      <c r="H14" s="30">
        <f t="shared" si="3"/>
        <v>5031</v>
      </c>
      <c r="I14" s="29">
        <f t="shared" ref="I14:I22" si="7">IF($B14="","",I13+J13)</f>
        <v>1005011</v>
      </c>
      <c r="J14" s="30">
        <f t="shared" si="4"/>
        <v>5036</v>
      </c>
    </row>
    <row r="15" spans="2:10">
      <c r="B15" s="3">
        <f>IF($G$8&gt;=3,3,"")</f>
        <v>3</v>
      </c>
      <c r="C15" s="27">
        <f t="shared" si="0"/>
        <v>1000000</v>
      </c>
      <c r="D15" s="28">
        <f t="shared" si="1"/>
        <v>5000</v>
      </c>
      <c r="E15" s="29">
        <f t="shared" si="5"/>
        <v>1010025</v>
      </c>
      <c r="F15" s="30">
        <f t="shared" si="2"/>
        <v>5050</v>
      </c>
      <c r="G15" s="29">
        <f t="shared" si="6"/>
        <v>1010037</v>
      </c>
      <c r="H15" s="30">
        <f t="shared" si="3"/>
        <v>5056</v>
      </c>
      <c r="I15" s="29">
        <f t="shared" si="7"/>
        <v>1010047</v>
      </c>
      <c r="J15" s="30">
        <f t="shared" si="4"/>
        <v>5061</v>
      </c>
    </row>
    <row r="16" spans="2:10">
      <c r="B16" s="3">
        <f>IF($G$8&gt;=4,4,"")</f>
        <v>4</v>
      </c>
      <c r="C16" s="27">
        <f t="shared" si="0"/>
        <v>1000000</v>
      </c>
      <c r="D16" s="28">
        <f t="shared" si="1"/>
        <v>5000</v>
      </c>
      <c r="E16" s="29">
        <f t="shared" si="5"/>
        <v>1015075</v>
      </c>
      <c r="F16" s="30">
        <f t="shared" si="2"/>
        <v>5075</v>
      </c>
      <c r="G16" s="29">
        <f t="shared" si="6"/>
        <v>1015093</v>
      </c>
      <c r="H16" s="30">
        <f t="shared" si="3"/>
        <v>5081</v>
      </c>
      <c r="I16" s="29">
        <f t="shared" si="7"/>
        <v>1015108</v>
      </c>
      <c r="J16" s="30">
        <f t="shared" si="4"/>
        <v>5087</v>
      </c>
    </row>
    <row r="17" spans="2:10">
      <c r="B17" s="3" t="str">
        <f>IF($G$8&gt;=5,5,"")</f>
        <v/>
      </c>
      <c r="C17" s="27" t="str">
        <f t="shared" si="0"/>
        <v/>
      </c>
      <c r="D17" s="28" t="str">
        <f t="shared" si="1"/>
        <v/>
      </c>
      <c r="E17" s="29" t="str">
        <f t="shared" si="5"/>
        <v/>
      </c>
      <c r="F17" s="30" t="str">
        <f t="shared" si="2"/>
        <v/>
      </c>
      <c r="G17" s="29" t="str">
        <f t="shared" si="6"/>
        <v/>
      </c>
      <c r="H17" s="30" t="str">
        <f t="shared" si="3"/>
        <v/>
      </c>
      <c r="I17" s="29" t="str">
        <f t="shared" si="7"/>
        <v/>
      </c>
      <c r="J17" s="30" t="str">
        <f t="shared" si="4"/>
        <v/>
      </c>
    </row>
    <row r="18" spans="2:10">
      <c r="B18" s="3" t="str">
        <f>IF($G$8&gt;=6,6,"")</f>
        <v/>
      </c>
      <c r="C18" s="27" t="str">
        <f t="shared" si="0"/>
        <v/>
      </c>
      <c r="D18" s="28" t="str">
        <f t="shared" si="1"/>
        <v/>
      </c>
      <c r="E18" s="29" t="str">
        <f t="shared" si="5"/>
        <v/>
      </c>
      <c r="F18" s="30" t="str">
        <f t="shared" si="2"/>
        <v/>
      </c>
      <c r="G18" s="29" t="str">
        <f t="shared" si="6"/>
        <v/>
      </c>
      <c r="H18" s="30" t="str">
        <f t="shared" si="3"/>
        <v/>
      </c>
      <c r="I18" s="29" t="str">
        <f t="shared" si="7"/>
        <v/>
      </c>
      <c r="J18" s="30" t="str">
        <f t="shared" si="4"/>
        <v/>
      </c>
    </row>
    <row r="19" spans="2:10">
      <c r="B19" s="3" t="str">
        <f>IF($G$8&gt;=7,7,"")</f>
        <v/>
      </c>
      <c r="C19" s="27" t="str">
        <f t="shared" si="0"/>
        <v/>
      </c>
      <c r="D19" s="28" t="str">
        <f t="shared" si="1"/>
        <v/>
      </c>
      <c r="E19" s="29" t="str">
        <f t="shared" si="5"/>
        <v/>
      </c>
      <c r="F19" s="30" t="str">
        <f t="shared" si="2"/>
        <v/>
      </c>
      <c r="G19" s="29" t="str">
        <f t="shared" si="6"/>
        <v/>
      </c>
      <c r="H19" s="30" t="str">
        <f t="shared" si="3"/>
        <v/>
      </c>
      <c r="I19" s="29" t="str">
        <f t="shared" si="7"/>
        <v/>
      </c>
      <c r="J19" s="30" t="str">
        <f t="shared" si="4"/>
        <v/>
      </c>
    </row>
    <row r="20" spans="2:10">
      <c r="B20" s="3" t="str">
        <f>IF($G$8&gt;=8,8,"")</f>
        <v/>
      </c>
      <c r="C20" s="27" t="str">
        <f t="shared" si="0"/>
        <v/>
      </c>
      <c r="D20" s="28" t="str">
        <f t="shared" si="1"/>
        <v/>
      </c>
      <c r="E20" s="29" t="str">
        <f t="shared" si="5"/>
        <v/>
      </c>
      <c r="F20" s="30" t="str">
        <f t="shared" si="2"/>
        <v/>
      </c>
      <c r="G20" s="29" t="str">
        <f t="shared" si="6"/>
        <v/>
      </c>
      <c r="H20" s="30" t="str">
        <f t="shared" si="3"/>
        <v/>
      </c>
      <c r="I20" s="29" t="str">
        <f t="shared" si="7"/>
        <v/>
      </c>
      <c r="J20" s="30" t="str">
        <f t="shared" si="4"/>
        <v/>
      </c>
    </row>
    <row r="21" spans="2:10">
      <c r="B21" s="3" t="str">
        <f>IF($G$8&gt;=9,9,"")</f>
        <v/>
      </c>
      <c r="C21" s="27" t="str">
        <f t="shared" si="0"/>
        <v/>
      </c>
      <c r="D21" s="28" t="str">
        <f t="shared" si="1"/>
        <v/>
      </c>
      <c r="E21" s="29" t="str">
        <f t="shared" si="5"/>
        <v/>
      </c>
      <c r="F21" s="30" t="str">
        <f t="shared" si="2"/>
        <v/>
      </c>
      <c r="G21" s="29" t="str">
        <f t="shared" si="6"/>
        <v/>
      </c>
      <c r="H21" s="30" t="str">
        <f t="shared" si="3"/>
        <v/>
      </c>
      <c r="I21" s="29" t="str">
        <f t="shared" si="7"/>
        <v/>
      </c>
      <c r="J21" s="30" t="str">
        <f t="shared" si="4"/>
        <v/>
      </c>
    </row>
    <row r="22" spans="2:10" ht="14.25" thickBot="1">
      <c r="B22" s="4" t="str">
        <f>IF($G$8&gt;=10,10,"")</f>
        <v/>
      </c>
      <c r="C22" s="31" t="str">
        <f t="shared" si="0"/>
        <v/>
      </c>
      <c r="D22" s="32" t="str">
        <f t="shared" si="1"/>
        <v/>
      </c>
      <c r="E22" s="33" t="str">
        <f t="shared" si="5"/>
        <v/>
      </c>
      <c r="F22" s="34" t="str">
        <f t="shared" si="2"/>
        <v/>
      </c>
      <c r="G22" s="33" t="str">
        <f t="shared" si="6"/>
        <v/>
      </c>
      <c r="H22" s="34" t="str">
        <f t="shared" si="3"/>
        <v/>
      </c>
      <c r="I22" s="33" t="str">
        <f t="shared" si="7"/>
        <v/>
      </c>
      <c r="J22" s="34" t="str">
        <f t="shared" si="4"/>
        <v/>
      </c>
    </row>
    <row r="23" spans="2:10" ht="18" customHeight="1" thickTop="1" thickBot="1">
      <c r="B23" s="48" t="s">
        <v>8</v>
      </c>
      <c r="C23" s="42" t="s">
        <v>9</v>
      </c>
      <c r="D23" s="43" t="s">
        <v>7</v>
      </c>
      <c r="E23" s="42" t="s">
        <v>9</v>
      </c>
      <c r="F23" s="44" t="s">
        <v>7</v>
      </c>
      <c r="G23" s="42" t="s">
        <v>9</v>
      </c>
      <c r="H23" s="44" t="s">
        <v>7</v>
      </c>
      <c r="I23" s="42" t="s">
        <v>9</v>
      </c>
      <c r="J23" s="44" t="s">
        <v>7</v>
      </c>
    </row>
    <row r="24" spans="2:10" ht="18" customHeight="1" thickBot="1">
      <c r="B24" s="49"/>
      <c r="C24" s="37">
        <f>$E$8+D24</f>
        <v>1016000</v>
      </c>
      <c r="D24" s="38">
        <f>TRUNC(SUM(D13:D22)*0.8)</f>
        <v>16000</v>
      </c>
      <c r="E24" s="37">
        <f>$E$8+F24</f>
        <v>1016120</v>
      </c>
      <c r="F24" s="38">
        <f>TRUNC(SUM(F13:F22)*0.8)</f>
        <v>16120</v>
      </c>
      <c r="G24" s="37">
        <f>$E$8+H24</f>
        <v>1016139</v>
      </c>
      <c r="H24" s="38">
        <f>TRUNC(SUM(H13:H22)*0.8)</f>
        <v>16139</v>
      </c>
      <c r="I24" s="37">
        <f>$E$8+J24</f>
        <v>1016156</v>
      </c>
      <c r="J24" s="39">
        <f>TRUNC(SUM(J13:J22)*0.8)</f>
        <v>16156</v>
      </c>
    </row>
    <row r="25" spans="2:10" ht="18" customHeight="1" thickBot="1">
      <c r="B25" s="50"/>
      <c r="C25" s="35" t="s">
        <v>10</v>
      </c>
      <c r="D25" s="40">
        <f>IF($G$8="",0,D24/$E$8/$G$8)</f>
        <v>4.0000000000000001E-3</v>
      </c>
      <c r="E25" s="35" t="s">
        <v>10</v>
      </c>
      <c r="F25" s="40">
        <f>IF($G$8="",0,F24/$E$8/$G$8)</f>
        <v>4.0299999999999997E-3</v>
      </c>
      <c r="G25" s="35" t="s">
        <v>10</v>
      </c>
      <c r="H25" s="40">
        <f>IF($G$8="",0,H24/$E$8/$G$8)</f>
        <v>4.0347500000000001E-3</v>
      </c>
      <c r="I25" s="35" t="s">
        <v>10</v>
      </c>
      <c r="J25" s="41">
        <f>IF($G$8="",0,J24/$E$8/$G$8)</f>
        <v>4.0390000000000001E-3</v>
      </c>
    </row>
    <row r="26" spans="2:10">
      <c r="B26" s="36" t="s">
        <v>12</v>
      </c>
    </row>
  </sheetData>
  <sheetProtection password="C710" sheet="1" objects="1" scenarios="1"/>
  <mergeCells count="7">
    <mergeCell ref="B23:B25"/>
    <mergeCell ref="B4:J4"/>
    <mergeCell ref="B11:B12"/>
    <mergeCell ref="C11:D11"/>
    <mergeCell ref="E11:F11"/>
    <mergeCell ref="G11:H11"/>
    <mergeCell ref="I11:J11"/>
  </mergeCells>
  <phoneticPr fontId="3"/>
  <dataValidations count="3">
    <dataValidation type="list" imeMode="off" allowBlank="1" showInputMessage="1" showErrorMessage="1" error="リストから選択入力してください" sqref="G8">
      <formula1>"1,2,3,4,5,6,7,8,9,10"</formula1>
    </dataValidation>
    <dataValidation type="decimal" imeMode="off" allowBlank="1" showInputMessage="1" showErrorMessage="1" error="「0」～「100」%までの%を入力してださい" sqref="F8">
      <formula1>0</formula1>
      <formula2>1</formula2>
    </dataValidation>
    <dataValidation type="whole" imeMode="off" operator="greaterThan" allowBlank="1" showInputMessage="1" showErrorMessage="1" error="0より大きい金額を入力してください" sqref="E8">
      <formula1>0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PrintOut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800100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FileClose">
                <anchor moveWithCells="1">
                  <from>
                    <xdr:col>8</xdr:col>
                    <xdr:colOff>504825</xdr:colOff>
                    <xdr:row>1</xdr:row>
                    <xdr:rowOff>0</xdr:rowOff>
                  </from>
                  <to>
                    <xdr:col>10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99"/>
  <sheetViews>
    <sheetView showRowColHeaders="0" workbookViewId="0">
      <selection activeCell="H4" sqref="H4"/>
    </sheetView>
  </sheetViews>
  <sheetFormatPr defaultRowHeight="13.5"/>
  <cols>
    <col min="1" max="1" width="5.125" customWidth="1"/>
  </cols>
  <sheetData>
    <row r="2" spans="2:8">
      <c r="B2" t="s">
        <v>16</v>
      </c>
    </row>
    <row r="4" spans="2:8">
      <c r="B4" s="1"/>
      <c r="C4" s="1" t="s">
        <v>3</v>
      </c>
      <c r="D4" s="1" t="s">
        <v>13</v>
      </c>
      <c r="E4" s="1" t="s">
        <v>5</v>
      </c>
      <c r="F4" s="1" t="s">
        <v>14</v>
      </c>
      <c r="G4" s="1" t="s">
        <v>15</v>
      </c>
      <c r="H4" s="45" t="str">
        <f>"$B$4:$F$"&amp;COUNT(B5:B14)+4</f>
        <v>$B$4:$F$8</v>
      </c>
    </row>
    <row r="5" spans="2:8">
      <c r="B5" s="47">
        <f>IF(利息利回り計算!B13="","",利息利回り計算!B13)</f>
        <v>1</v>
      </c>
      <c r="C5" s="46">
        <f>IF(利息利回り計算!C13="",#N/A,SUM(利息利回り計算!C13:D13))</f>
        <v>1005000</v>
      </c>
      <c r="D5" s="46">
        <f>IF(利息利回り計算!E13="",#N/A,SUM(利息利回り計算!E13:F13))</f>
        <v>1005000</v>
      </c>
      <c r="E5" s="46">
        <f>IF(利息利回り計算!G13="",#N/A,SUM(利息利回り計算!G13:H13))</f>
        <v>1005006</v>
      </c>
      <c r="F5" s="46">
        <f>IF(利息利回り計算!I13="",#N/A,SUM(利息利回り計算!I13:J13))</f>
        <v>1005011</v>
      </c>
      <c r="G5" s="1"/>
      <c r="H5" s="1"/>
    </row>
    <row r="6" spans="2:8">
      <c r="B6" s="47">
        <f>IF(利息利回り計算!B14="","",利息利回り計算!B14)</f>
        <v>2</v>
      </c>
      <c r="C6" s="46">
        <f>IF(利息利回り計算!C14="",#N/A,SUM(利息利回り計算!C14:D14))</f>
        <v>1005000</v>
      </c>
      <c r="D6" s="46">
        <f>IF(利息利回り計算!E14="",#N/A,SUM(利息利回り計算!E14:F14))</f>
        <v>1010025</v>
      </c>
      <c r="E6" s="46">
        <f>IF(利息利回り計算!G14="",#N/A,SUM(利息利回り計算!G14:H14))</f>
        <v>1010037</v>
      </c>
      <c r="F6" s="46">
        <f>IF(利息利回り計算!I14="",#N/A,SUM(利息利回り計算!I14:J14))</f>
        <v>1010047</v>
      </c>
      <c r="G6" s="1"/>
      <c r="H6" s="1"/>
    </row>
    <row r="7" spans="2:8">
      <c r="B7" s="47">
        <f>IF(利息利回り計算!B15="","",利息利回り計算!B15)</f>
        <v>3</v>
      </c>
      <c r="C7" s="46">
        <f>IF(利息利回り計算!C15="",#N/A,SUM(利息利回り計算!C15:D15))</f>
        <v>1005000</v>
      </c>
      <c r="D7" s="46">
        <f>IF(利息利回り計算!E15="",#N/A,SUM(利息利回り計算!E15:F15))</f>
        <v>1015075</v>
      </c>
      <c r="E7" s="46">
        <f>IF(利息利回り計算!G15="",#N/A,SUM(利息利回り計算!G15:H15))</f>
        <v>1015093</v>
      </c>
      <c r="F7" s="46">
        <f>IF(利息利回り計算!I15="",#N/A,SUM(利息利回り計算!I15:J15))</f>
        <v>1015108</v>
      </c>
      <c r="G7" s="1"/>
      <c r="H7" s="1"/>
    </row>
    <row r="8" spans="2:8">
      <c r="B8" s="47">
        <f>IF(利息利回り計算!B16="","",利息利回り計算!B16)</f>
        <v>4</v>
      </c>
      <c r="C8" s="46">
        <f>IF(利息利回り計算!C16="",#N/A,SUM(利息利回り計算!C16:D16))</f>
        <v>1005000</v>
      </c>
      <c r="D8" s="46">
        <f>IF(利息利回り計算!E16="",#N/A,SUM(利息利回り計算!E16:F16))</f>
        <v>1020150</v>
      </c>
      <c r="E8" s="46">
        <f>IF(利息利回り計算!G16="",#N/A,SUM(利息利回り計算!G16:H16))</f>
        <v>1020174</v>
      </c>
      <c r="F8" s="46">
        <f>IF(利息利回り計算!I16="",#N/A,SUM(利息利回り計算!I16:J16))</f>
        <v>1020195</v>
      </c>
      <c r="G8" s="1"/>
      <c r="H8" s="1"/>
    </row>
    <row r="9" spans="2:8">
      <c r="B9" s="47" t="str">
        <f>IF(利息利回り計算!B17="","",利息利回り計算!B17)</f>
        <v/>
      </c>
      <c r="C9" s="46" t="e">
        <f>IF(利息利回り計算!C17="",#N/A,SUM(利息利回り計算!C17:D17))</f>
        <v>#N/A</v>
      </c>
      <c r="D9" s="46" t="e">
        <f>IF(利息利回り計算!E17="",#N/A,SUM(利息利回り計算!E17:F17))</f>
        <v>#N/A</v>
      </c>
      <c r="E9" s="46" t="e">
        <f>IF(利息利回り計算!G17="",#N/A,SUM(利息利回り計算!G17:H17))</f>
        <v>#N/A</v>
      </c>
      <c r="F9" s="46" t="e">
        <f>IF(利息利回り計算!I17="",#N/A,SUM(利息利回り計算!I17:J17))</f>
        <v>#N/A</v>
      </c>
      <c r="G9" s="1"/>
      <c r="H9" s="1"/>
    </row>
    <row r="10" spans="2:8">
      <c r="B10" s="47" t="str">
        <f>IF(利息利回り計算!B18="","",利息利回り計算!B18)</f>
        <v/>
      </c>
      <c r="C10" s="46" t="e">
        <f>IF(利息利回り計算!C18="",#N/A,SUM(利息利回り計算!C18:D18))</f>
        <v>#N/A</v>
      </c>
      <c r="D10" s="46" t="e">
        <f>IF(利息利回り計算!E18="",#N/A,SUM(利息利回り計算!E18:F18))</f>
        <v>#N/A</v>
      </c>
      <c r="E10" s="46" t="e">
        <f>IF(利息利回り計算!G18="",#N/A,SUM(利息利回り計算!G18:H18))</f>
        <v>#N/A</v>
      </c>
      <c r="F10" s="46" t="e">
        <f>IF(利息利回り計算!I18="",#N/A,SUM(利息利回り計算!I18:J18))</f>
        <v>#N/A</v>
      </c>
      <c r="G10" s="1"/>
      <c r="H10" s="1"/>
    </row>
    <row r="11" spans="2:8">
      <c r="B11" s="47" t="str">
        <f>IF(利息利回り計算!B19="","",利息利回り計算!B19)</f>
        <v/>
      </c>
      <c r="C11" s="46" t="e">
        <f>IF(利息利回り計算!C19="",#N/A,SUM(利息利回り計算!C19:D19))</f>
        <v>#N/A</v>
      </c>
      <c r="D11" s="46" t="e">
        <f>IF(利息利回り計算!E19="",#N/A,SUM(利息利回り計算!E19:F19))</f>
        <v>#N/A</v>
      </c>
      <c r="E11" s="46" t="e">
        <f>IF(利息利回り計算!G19="",#N/A,SUM(利息利回り計算!G19:H19))</f>
        <v>#N/A</v>
      </c>
      <c r="F11" s="46" t="e">
        <f>IF(利息利回り計算!I19="",#N/A,SUM(利息利回り計算!I19:J19))</f>
        <v>#N/A</v>
      </c>
      <c r="G11" s="1"/>
      <c r="H11" s="1"/>
    </row>
    <row r="12" spans="2:8">
      <c r="B12" s="47" t="str">
        <f>IF(利息利回り計算!B20="","",利息利回り計算!B20)</f>
        <v/>
      </c>
      <c r="C12" s="46" t="e">
        <f>IF(利息利回り計算!C20="",#N/A,SUM(利息利回り計算!C20:D20))</f>
        <v>#N/A</v>
      </c>
      <c r="D12" s="46" t="e">
        <f>IF(利息利回り計算!E20="",#N/A,SUM(利息利回り計算!E20:F20))</f>
        <v>#N/A</v>
      </c>
      <c r="E12" s="46" t="e">
        <f>IF(利息利回り計算!G20="",#N/A,SUM(利息利回り計算!G20:H20))</f>
        <v>#N/A</v>
      </c>
      <c r="F12" s="46" t="e">
        <f>IF(利息利回り計算!I20="",#N/A,SUM(利息利回り計算!I20:J20))</f>
        <v>#N/A</v>
      </c>
      <c r="G12" s="1"/>
      <c r="H12" s="1"/>
    </row>
    <row r="13" spans="2:8">
      <c r="B13" s="47" t="str">
        <f>IF(利息利回り計算!B21="","",利息利回り計算!B21)</f>
        <v/>
      </c>
      <c r="C13" s="46" t="e">
        <f>IF(利息利回り計算!C21="",#N/A,SUM(利息利回り計算!C21:D21))</f>
        <v>#N/A</v>
      </c>
      <c r="D13" s="46" t="e">
        <f>IF(利息利回り計算!E21="",#N/A,SUM(利息利回り計算!E21:F21))</f>
        <v>#N/A</v>
      </c>
      <c r="E13" s="46" t="e">
        <f>IF(利息利回り計算!G21="",#N/A,SUM(利息利回り計算!G21:H21))</f>
        <v>#N/A</v>
      </c>
      <c r="F13" s="46" t="e">
        <f>IF(利息利回り計算!I21="",#N/A,SUM(利息利回り計算!I21:J21))</f>
        <v>#N/A</v>
      </c>
      <c r="G13" s="1"/>
      <c r="H13" s="1"/>
    </row>
    <row r="14" spans="2:8">
      <c r="B14" s="47" t="str">
        <f>IF(利息利回り計算!B22="","",利息利回り計算!B22)</f>
        <v/>
      </c>
      <c r="C14" s="46" t="e">
        <f>IF(利息利回り計算!C22="",#N/A,SUM(利息利回り計算!C22:D22))</f>
        <v>#N/A</v>
      </c>
      <c r="D14" s="46" t="e">
        <f>IF(利息利回り計算!E22="",#N/A,SUM(利息利回り計算!E22:F22))</f>
        <v>#N/A</v>
      </c>
      <c r="E14" s="46" t="e">
        <f>IF(利息利回り計算!G22="",#N/A,SUM(利息利回り計算!G22:H22))</f>
        <v>#N/A</v>
      </c>
      <c r="F14" s="46" t="e">
        <f>IF(利息利回り計算!I22="",#N/A,SUM(利息利回り計算!I22:J22))</f>
        <v>#N/A</v>
      </c>
      <c r="G14" s="1"/>
      <c r="H14" s="1"/>
    </row>
    <row r="15" spans="2:8">
      <c r="B15" s="1"/>
      <c r="C15" s="1"/>
      <c r="D15" s="1"/>
      <c r="E15" s="1"/>
      <c r="F15" s="1"/>
      <c r="G15" s="1"/>
      <c r="H15" s="1"/>
    </row>
    <row r="16" spans="2:8">
      <c r="B16" s="1"/>
      <c r="C16" s="1"/>
      <c r="D16" s="1"/>
      <c r="E16" s="1"/>
      <c r="F16" s="1"/>
      <c r="G16" s="1"/>
      <c r="H16" s="1"/>
    </row>
    <row r="17" spans="2:8">
      <c r="B17" s="1"/>
      <c r="C17" s="1"/>
      <c r="D17" s="1"/>
      <c r="E17" s="1"/>
      <c r="F17" s="1"/>
      <c r="G17" s="1"/>
      <c r="H17" s="1"/>
    </row>
    <row r="18" spans="2:8">
      <c r="B18" s="1"/>
      <c r="C18" s="1"/>
      <c r="D18" s="1"/>
      <c r="E18" s="1"/>
      <c r="F18" s="1"/>
      <c r="G18" s="1"/>
      <c r="H18" s="1"/>
    </row>
    <row r="19" spans="2:8">
      <c r="B19" s="1"/>
      <c r="C19" s="1"/>
      <c r="D19" s="1"/>
      <c r="E19" s="1"/>
      <c r="F19" s="1"/>
      <c r="G19" s="1"/>
      <c r="H19" s="1"/>
    </row>
    <row r="20" spans="2:8">
      <c r="B20" s="1"/>
      <c r="C20" s="1"/>
      <c r="D20" s="1"/>
      <c r="E20" s="1"/>
      <c r="F20" s="1"/>
      <c r="G20" s="1"/>
      <c r="H20" s="1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B23" s="1"/>
      <c r="C23" s="1"/>
      <c r="D23" s="1"/>
      <c r="E23" s="1"/>
      <c r="F23" s="1"/>
      <c r="G23" s="1"/>
      <c r="H23" s="1"/>
    </row>
    <row r="24" spans="2:8">
      <c r="B24" s="1"/>
      <c r="C24" s="1"/>
      <c r="D24" s="1"/>
      <c r="E24" s="1"/>
      <c r="F24" s="1"/>
      <c r="G24" s="1"/>
      <c r="H24" s="1"/>
    </row>
    <row r="25" spans="2:8">
      <c r="B25" s="1"/>
      <c r="C25" s="1"/>
      <c r="D25" s="1"/>
      <c r="E25" s="1"/>
      <c r="F25" s="1"/>
      <c r="G25" s="1"/>
      <c r="H25" s="1"/>
    </row>
    <row r="26" spans="2:8">
      <c r="B26" s="1"/>
      <c r="C26" s="1"/>
      <c r="D26" s="1"/>
      <c r="E26" s="1"/>
      <c r="F26" s="1"/>
      <c r="G26" s="1"/>
      <c r="H26" s="1"/>
    </row>
    <row r="27" spans="2:8">
      <c r="B27" s="1"/>
      <c r="C27" s="1"/>
      <c r="D27" s="1"/>
      <c r="E27" s="1"/>
      <c r="F27" s="1"/>
      <c r="G27" s="1"/>
      <c r="H27" s="1"/>
    </row>
    <row r="28" spans="2:8">
      <c r="B28" s="1"/>
      <c r="C28" s="1"/>
      <c r="D28" s="1"/>
      <c r="E28" s="1"/>
      <c r="F28" s="1"/>
      <c r="G28" s="1"/>
      <c r="H28" s="1"/>
    </row>
    <row r="29" spans="2:8">
      <c r="B29" s="1"/>
      <c r="C29" s="1"/>
      <c r="D29" s="1"/>
      <c r="E29" s="1"/>
      <c r="F29" s="1"/>
      <c r="G29" s="1"/>
      <c r="H29" s="1"/>
    </row>
    <row r="30" spans="2:8">
      <c r="B30" s="1"/>
      <c r="C30" s="1"/>
      <c r="D30" s="1"/>
      <c r="E30" s="1"/>
      <c r="F30" s="1"/>
      <c r="G30" s="1"/>
      <c r="H30" s="1"/>
    </row>
    <row r="31" spans="2:8">
      <c r="B31" s="1"/>
      <c r="C31" s="1"/>
      <c r="D31" s="1"/>
      <c r="E31" s="1"/>
      <c r="F31" s="1"/>
      <c r="G31" s="1"/>
      <c r="H31" s="1"/>
    </row>
    <row r="32" spans="2:8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  <row r="48" spans="2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  <row r="72" spans="2:8">
      <c r="B72" s="1"/>
      <c r="C72" s="1"/>
      <c r="D72" s="1"/>
      <c r="E72" s="1"/>
      <c r="F72" s="1"/>
      <c r="G72" s="1"/>
      <c r="H72" s="1"/>
    </row>
    <row r="73" spans="2:8">
      <c r="B73" s="1"/>
      <c r="C73" s="1"/>
      <c r="D73" s="1"/>
      <c r="E73" s="1"/>
      <c r="F73" s="1"/>
      <c r="G73" s="1"/>
      <c r="H73" s="1"/>
    </row>
    <row r="74" spans="2:8">
      <c r="B74" s="1"/>
      <c r="C74" s="1"/>
      <c r="D74" s="1"/>
      <c r="E74" s="1"/>
      <c r="F74" s="1"/>
      <c r="G74" s="1"/>
      <c r="H74" s="1"/>
    </row>
    <row r="75" spans="2:8">
      <c r="B75" s="1"/>
      <c r="C75" s="1"/>
      <c r="D75" s="1"/>
      <c r="E75" s="1"/>
      <c r="F75" s="1"/>
      <c r="G75" s="1"/>
      <c r="H75" s="1"/>
    </row>
    <row r="76" spans="2:8">
      <c r="B76" s="1"/>
      <c r="C76" s="1"/>
      <c r="D76" s="1"/>
      <c r="E76" s="1"/>
      <c r="F76" s="1"/>
      <c r="G76" s="1"/>
      <c r="H76" s="1"/>
    </row>
    <row r="77" spans="2:8">
      <c r="B77" s="1"/>
      <c r="C77" s="1"/>
      <c r="D77" s="1"/>
      <c r="E77" s="1"/>
      <c r="F77" s="1"/>
      <c r="G77" s="1"/>
      <c r="H77" s="1"/>
    </row>
    <row r="78" spans="2:8">
      <c r="B78" s="1"/>
      <c r="C78" s="1"/>
      <c r="D78" s="1"/>
      <c r="E78" s="1"/>
      <c r="F78" s="1"/>
      <c r="G78" s="1"/>
      <c r="H78" s="1"/>
    </row>
    <row r="79" spans="2:8">
      <c r="B79" s="1"/>
      <c r="C79" s="1"/>
      <c r="D79" s="1"/>
      <c r="E79" s="1"/>
      <c r="F79" s="1"/>
      <c r="G79" s="1"/>
      <c r="H79" s="1"/>
    </row>
    <row r="80" spans="2:8">
      <c r="B80" s="1"/>
      <c r="C80" s="1"/>
      <c r="D80" s="1"/>
      <c r="E80" s="1"/>
      <c r="F80" s="1"/>
      <c r="G80" s="1"/>
      <c r="H80" s="1"/>
    </row>
    <row r="81" spans="2:8">
      <c r="B81" s="1"/>
      <c r="C81" s="1"/>
      <c r="D81" s="1"/>
      <c r="E81" s="1"/>
      <c r="F81" s="1"/>
      <c r="G81" s="1"/>
      <c r="H81" s="1"/>
    </row>
    <row r="82" spans="2:8">
      <c r="B82" s="1"/>
      <c r="C82" s="1"/>
      <c r="D82" s="1"/>
      <c r="E82" s="1"/>
      <c r="F82" s="1"/>
      <c r="G82" s="1"/>
      <c r="H82" s="1"/>
    </row>
    <row r="83" spans="2:8">
      <c r="B83" s="1"/>
      <c r="C83" s="1"/>
      <c r="D83" s="1"/>
      <c r="E83" s="1"/>
      <c r="F83" s="1"/>
      <c r="G83" s="1"/>
      <c r="H83" s="1"/>
    </row>
    <row r="84" spans="2:8">
      <c r="B84" s="1"/>
      <c r="C84" s="1"/>
      <c r="D84" s="1"/>
      <c r="E84" s="1"/>
      <c r="F84" s="1"/>
      <c r="G84" s="1"/>
      <c r="H84" s="1"/>
    </row>
    <row r="85" spans="2:8">
      <c r="B85" s="1"/>
      <c r="C85" s="1"/>
      <c r="D85" s="1"/>
      <c r="E85" s="1"/>
      <c r="F85" s="1"/>
      <c r="G85" s="1"/>
      <c r="H85" s="1"/>
    </row>
    <row r="86" spans="2:8">
      <c r="B86" s="1"/>
      <c r="C86" s="1"/>
      <c r="D86" s="1"/>
      <c r="E86" s="1"/>
      <c r="F86" s="1"/>
      <c r="G86" s="1"/>
      <c r="H86" s="1"/>
    </row>
    <row r="87" spans="2:8">
      <c r="B87" s="1"/>
      <c r="C87" s="1"/>
      <c r="D87" s="1"/>
      <c r="E87" s="1"/>
      <c r="F87" s="1"/>
      <c r="G87" s="1"/>
      <c r="H87" s="1"/>
    </row>
    <row r="88" spans="2:8">
      <c r="B88" s="1"/>
      <c r="C88" s="1"/>
      <c r="D88" s="1"/>
      <c r="E88" s="1"/>
      <c r="F88" s="1"/>
      <c r="G88" s="1"/>
      <c r="H88" s="1"/>
    </row>
    <row r="89" spans="2:8">
      <c r="B89" s="1"/>
      <c r="C89" s="1"/>
      <c r="D89" s="1"/>
      <c r="E89" s="1"/>
      <c r="F89" s="1"/>
      <c r="G89" s="1"/>
      <c r="H89" s="1"/>
    </row>
    <row r="90" spans="2:8">
      <c r="B90" s="1"/>
      <c r="C90" s="1"/>
      <c r="D90" s="1"/>
      <c r="E90" s="1"/>
      <c r="F90" s="1"/>
      <c r="G90" s="1"/>
      <c r="H90" s="1"/>
    </row>
    <row r="91" spans="2:8">
      <c r="B91" s="1"/>
      <c r="C91" s="1"/>
      <c r="D91" s="1"/>
      <c r="E91" s="1"/>
      <c r="F91" s="1"/>
      <c r="G91" s="1"/>
      <c r="H91" s="1"/>
    </row>
    <row r="92" spans="2:8">
      <c r="B92" s="1"/>
      <c r="C92" s="1"/>
      <c r="D92" s="1"/>
      <c r="E92" s="1"/>
      <c r="F92" s="1"/>
      <c r="G92" s="1"/>
      <c r="H92" s="1"/>
    </row>
    <row r="93" spans="2:8">
      <c r="B93" s="1"/>
      <c r="C93" s="1"/>
      <c r="D93" s="1"/>
      <c r="E93" s="1"/>
      <c r="F93" s="1"/>
      <c r="G93" s="1"/>
      <c r="H93" s="1"/>
    </row>
    <row r="94" spans="2:8">
      <c r="B94" s="1"/>
      <c r="C94" s="1"/>
      <c r="D94" s="1"/>
      <c r="E94" s="1"/>
      <c r="F94" s="1"/>
      <c r="G94" s="1"/>
      <c r="H94" s="1"/>
    </row>
    <row r="95" spans="2:8">
      <c r="B95" s="1"/>
      <c r="C95" s="1"/>
      <c r="D95" s="1"/>
      <c r="E95" s="1"/>
      <c r="F95" s="1"/>
      <c r="G95" s="1"/>
      <c r="H95" s="1"/>
    </row>
    <row r="96" spans="2:8">
      <c r="B96" s="1"/>
      <c r="C96" s="1"/>
      <c r="D96" s="1"/>
      <c r="E96" s="1"/>
      <c r="F96" s="1"/>
      <c r="G96" s="1"/>
      <c r="H96" s="1"/>
    </row>
    <row r="97" spans="2:8">
      <c r="B97" s="1"/>
      <c r="C97" s="1"/>
      <c r="D97" s="1"/>
      <c r="E97" s="1"/>
      <c r="F97" s="1"/>
      <c r="G97" s="1"/>
      <c r="H97" s="1"/>
    </row>
    <row r="98" spans="2:8">
      <c r="B98" s="1"/>
      <c r="C98" s="1"/>
      <c r="D98" s="1"/>
      <c r="E98" s="1"/>
      <c r="F98" s="1"/>
      <c r="G98" s="1"/>
      <c r="H98" s="1"/>
    </row>
    <row r="99" spans="2:8">
      <c r="B99" s="1"/>
      <c r="C99" s="1"/>
      <c r="D99" s="1"/>
      <c r="E99" s="1"/>
      <c r="F99" s="1"/>
      <c r="G99" s="1"/>
      <c r="H99" s="1"/>
    </row>
  </sheetData>
  <sheetProtection password="C710" sheet="1"/>
  <phoneticPr fontId="3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利息利回り計算</vt:lpstr>
      <vt:lpstr>グラフ描画用</vt:lpstr>
      <vt:lpstr>グラフ</vt:lpstr>
      <vt:lpstr>グラフ範囲</vt:lpstr>
    </vt:vector>
  </TitlesOfParts>
  <Company>円簿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利息利回り計算</dc:title>
  <dc:creator>円簿</dc:creator>
  <cp:lastModifiedBy>円簿</cp:lastModifiedBy>
  <dcterms:created xsi:type="dcterms:W3CDTF">2014-07-25T06:53:23Z</dcterms:created>
  <dcterms:modified xsi:type="dcterms:W3CDTF">2014-08-31T08:02:04Z</dcterms:modified>
</cp:coreProperties>
</file>